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0"/>
  </bookViews>
  <sheets>
    <sheet name="List1 (2)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PAVLA</author>
  </authors>
  <commentList>
    <comment ref="R18" authorId="0">
      <text>
        <r>
          <rPr>
            <b/>
            <sz val="9"/>
            <rFont val="Tahoma"/>
            <family val="0"/>
          </rPr>
          <t>PAVLA:</t>
        </r>
        <r>
          <rPr>
            <sz val="9"/>
            <rFont val="Tahoma"/>
            <family val="0"/>
          </rPr>
          <t xml:space="preserve">
ul.Lomená, Krátká - 
reko povrchů+nové VO
4 mil.
Reko VO Dušníky - 120 tis.
Výsadba strojů 200 tis.</t>
        </r>
      </text>
    </comment>
    <comment ref="S18" authorId="0">
      <text>
        <r>
          <rPr>
            <b/>
            <sz val="9"/>
            <rFont val="Tahoma"/>
            <family val="2"/>
          </rPr>
          <t>PAVLA:</t>
        </r>
        <r>
          <rPr>
            <sz val="9"/>
            <rFont val="Tahoma"/>
            <family val="2"/>
          </rPr>
          <t xml:space="preserve">
víceúčelové hřiště 5 mil.
Nástupní ostrůvek 300 tis.</t>
        </r>
      </text>
    </comment>
    <comment ref="T18" authorId="0">
      <text>
        <r>
          <rPr>
            <b/>
            <sz val="9"/>
            <rFont val="Tahoma"/>
            <family val="2"/>
          </rPr>
          <t>PAVLA:</t>
        </r>
        <r>
          <rPr>
            <sz val="9"/>
            <rFont val="Tahoma"/>
            <family val="2"/>
          </rPr>
          <t xml:space="preserve">
multifunkční objekt 45 mil.
Obnova zaniklých ceest 800 tis.</t>
        </r>
      </text>
    </comment>
  </commentList>
</comments>
</file>

<file path=xl/sharedStrings.xml><?xml version="1.0" encoding="utf-8"?>
<sst xmlns="http://schemas.openxmlformats.org/spreadsheetml/2006/main" count="53" uniqueCount="52">
  <si>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</si>
  <si>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</si>
  <si>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</si>
  <si>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</si>
  <si>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</si>
  <si>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</si>
  <si>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</si>
  <si>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2010          skutečnost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</si>
  <si>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</si>
  <si>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</si>
  <si>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</si>
  <si>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</si>
  <si>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</si>
  <si>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</si>
  <si>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</si>
  <si>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</si>
  <si>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</si>
  <si>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</si>
  <si>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</si>
  <si>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</si>
  <si>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</si>
  <si>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</si>
  <si>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</si>
  <si>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</si>
  <si>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</si>
  <si>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</si>
  <si>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</si>
  <si>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</si>
  <si>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</si>
  <si>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</si>
  <si>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</si>
  <si>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</si>
  <si>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</si>
  <si>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2011       skutečnost</t>
  </si>
  <si>
    <t>2012 skutečnost</t>
  </si>
  <si>
    <t>2013 skutečnost</t>
  </si>
  <si>
    <t>2014 skutečnost</t>
  </si>
  <si>
    <t>2015 skutečnost</t>
  </si>
  <si>
    <t>2016 skutečnost</t>
  </si>
  <si>
    <t xml:space="preserve">Sejmuto:  </t>
  </si>
  <si>
    <t>2017 skutečnost</t>
  </si>
  <si>
    <t>2018 skutečnost</t>
  </si>
  <si>
    <t>2019 skutečnost</t>
  </si>
  <si>
    <t>na období let 2024 až 2026</t>
  </si>
  <si>
    <t>2023 návrh rozpočtu</t>
  </si>
  <si>
    <t>2022 uprav.rozpočet</t>
  </si>
  <si>
    <t>2021 skutečnost</t>
  </si>
  <si>
    <t>2020 skutečnost</t>
  </si>
  <si>
    <t>Sestavil:  Ing.arch. Jiří Hánl – starosta, dne 17.11.2022</t>
  </si>
  <si>
    <t xml:space="preserve">SCHVÁLENÝ - Střednědobý výhled rozpočtu obce Všestudy </t>
  </si>
  <si>
    <t>Schváleno v ZO: 14.12.2022</t>
  </si>
  <si>
    <t xml:space="preserve">Vyvěšeno: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</si>
</sst>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5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4" fontId="5" fillId="33" borderId="23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4" fillId="33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7" fillId="0" borderId="0" xfId="0" applyFont="1" applyAlignment="1">
      <alignment/>
    </xf>
    <xf numFmtId="4" fontId="5" fillId="0" borderId="32" xfId="0" applyNumberFormat="1" applyFont="1" applyFill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4" fillId="33" borderId="40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2" fontId="2" fillId="0" borderId="4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6" fillId="0" borderId="43" xfId="0" applyNumberFormat="1" applyFont="1" applyFill="1" applyBorder="1" applyAlignment="1">
      <alignment vertical="center"/>
    </xf>
    <xf numFmtId="0" fontId="4" fillId="33" borderId="44" xfId="0" applyFont="1" applyFill="1" applyBorder="1" applyAlignment="1">
      <alignment horizontal="center" vertical="center" wrapText="1"/>
    </xf>
    <xf numFmtId="4" fontId="2" fillId="0" borderId="45" xfId="0" applyNumberFormat="1" applyFont="1" applyBorder="1" applyAlignment="1">
      <alignment vertical="center"/>
    </xf>
    <xf numFmtId="4" fontId="4" fillId="33" borderId="46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40" xfId="0" applyNumberFormat="1" applyFont="1" applyFill="1" applyBorder="1" applyAlignment="1">
      <alignment vertical="center"/>
    </xf>
    <xf numFmtId="4" fontId="5" fillId="33" borderId="40" xfId="0" applyNumberFormat="1" applyFont="1" applyFill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2" fontId="6" fillId="0" borderId="46" xfId="0" applyNumberFormat="1" applyFont="1" applyBorder="1" applyAlignment="1">
      <alignment vertical="center"/>
    </xf>
    <xf numFmtId="4" fontId="5" fillId="33" borderId="4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4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4" fillId="33" borderId="40" xfId="0" applyNumberFormat="1" applyFont="1" applyFill="1" applyBorder="1" applyAlignment="1">
      <alignment vertical="center"/>
    </xf>
    <xf numFmtId="4" fontId="4" fillId="33" borderId="4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33" borderId="4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2" fontId="2" fillId="0" borderId="46" xfId="0" applyNumberFormat="1" applyFont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5" fillId="33" borderId="3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57421875" style="0" bestFit="1" customWidth="1"/>
    <col min="2" max="2" width="8.28125" style="0" bestFit="1" customWidth="1"/>
    <col min="3" max="3" width="45.57421875" style="0" bestFit="1" customWidth="1"/>
    <col min="4" max="10" width="10.140625" style="0" hidden="1" customWidth="1"/>
    <col min="11" max="11" width="10.140625" style="101" hidden="1" customWidth="1"/>
    <col min="12" max="15" width="11.7109375" style="83" hidden="1" customWidth="1"/>
    <col min="16" max="16" width="16.7109375" style="0" hidden="1" customWidth="1"/>
    <col min="17" max="17" width="13.7109375" style="0" customWidth="1"/>
    <col min="18" max="20" width="14.28125" style="0" customWidth="1"/>
    <col min="24" max="24" width="9.7109375" style="0" bestFit="1" customWidth="1"/>
  </cols>
  <sheetData>
    <row r="2" spans="1:22" ht="23.25">
      <c r="A2" s="112" t="s">
        <v>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"/>
      <c r="V2" s="3"/>
    </row>
    <row r="3" spans="1:11" ht="9" customHeight="1">
      <c r="A3" s="52"/>
      <c r="K3" s="93"/>
    </row>
    <row r="4" spans="1:22" ht="18">
      <c r="A4" s="113" t="s">
        <v>43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"/>
      <c r="V4" s="1"/>
    </row>
    <row r="5" spans="1:21" ht="12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2"/>
    </row>
    <row r="6" spans="1:21" ht="12.75">
      <c r="A6" s="4"/>
      <c r="B6" s="4"/>
      <c r="C6" s="4"/>
      <c r="D6" s="4"/>
      <c r="E6" s="4"/>
      <c r="F6" s="4"/>
      <c r="G6" s="4"/>
      <c r="H6" s="4"/>
      <c r="I6" s="4"/>
      <c r="J6" s="4"/>
      <c r="K6" s="94"/>
      <c r="L6" s="84"/>
      <c r="M6" s="84"/>
      <c r="N6" s="84"/>
      <c r="O6" s="84"/>
      <c r="P6" s="4"/>
      <c r="Q6" s="4"/>
      <c r="R6" s="4"/>
      <c r="S6" s="4"/>
      <c r="T6" s="4"/>
      <c r="U6" s="2"/>
    </row>
    <row r="7" spans="1:21" ht="12.75">
      <c r="A7" s="4"/>
      <c r="B7" s="4"/>
      <c r="C7" s="4"/>
      <c r="D7" s="4"/>
      <c r="E7" s="4"/>
      <c r="F7" s="4"/>
      <c r="G7" s="4"/>
      <c r="H7" s="4"/>
      <c r="I7" s="4"/>
      <c r="J7" s="4"/>
      <c r="K7" s="94"/>
      <c r="L7" s="84"/>
      <c r="M7" s="84"/>
      <c r="N7" s="84"/>
      <c r="O7" s="84"/>
      <c r="P7" s="4"/>
      <c r="Q7" s="4"/>
      <c r="R7" s="4"/>
      <c r="S7" s="4"/>
      <c r="T7" s="4"/>
      <c r="U7" s="2"/>
    </row>
    <row r="8" ht="13.5" thickBot="1">
      <c r="K8" s="93"/>
    </row>
    <row r="9" spans="1:20" ht="17.25" customHeight="1">
      <c r="A9" s="118" t="s">
        <v>16</v>
      </c>
      <c r="B9" s="118" t="s">
        <v>0</v>
      </c>
      <c r="C9" s="120"/>
      <c r="D9" s="115" t="s">
        <v>8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</row>
    <row r="10" spans="1:20" ht="36" customHeight="1" thickBot="1">
      <c r="A10" s="119"/>
      <c r="B10" s="119"/>
      <c r="C10" s="121"/>
      <c r="D10" s="22" t="s">
        <v>7</v>
      </c>
      <c r="E10" s="5" t="s">
        <v>33</v>
      </c>
      <c r="F10" s="5" t="s">
        <v>34</v>
      </c>
      <c r="G10" s="5" t="s">
        <v>35</v>
      </c>
      <c r="H10" s="5" t="s">
        <v>36</v>
      </c>
      <c r="I10" s="67" t="s">
        <v>37</v>
      </c>
      <c r="J10" s="67" t="s">
        <v>38</v>
      </c>
      <c r="K10" s="95" t="s">
        <v>40</v>
      </c>
      <c r="L10" s="5" t="s">
        <v>41</v>
      </c>
      <c r="M10" s="5" t="s">
        <v>42</v>
      </c>
      <c r="N10" s="67" t="s">
        <v>47</v>
      </c>
      <c r="O10" s="67" t="s">
        <v>46</v>
      </c>
      <c r="P10" s="67" t="s">
        <v>45</v>
      </c>
      <c r="Q10" s="67" t="s">
        <v>44</v>
      </c>
      <c r="R10" s="102">
        <v>2024</v>
      </c>
      <c r="S10" s="103">
        <v>2025</v>
      </c>
      <c r="T10" s="104">
        <v>2026</v>
      </c>
    </row>
    <row r="11" spans="1:20" ht="21" customHeight="1" thickBot="1">
      <c r="A11" s="31" t="s">
        <v>20</v>
      </c>
      <c r="B11" s="15"/>
      <c r="C11" s="40" t="s">
        <v>32</v>
      </c>
      <c r="D11" s="23">
        <v>8256183.47</v>
      </c>
      <c r="E11" s="6">
        <v>7240802.98</v>
      </c>
      <c r="F11" s="6">
        <v>9383803.53</v>
      </c>
      <c r="G11" s="6">
        <f aca="true" t="shared" si="0" ref="G11:L11">F23</f>
        <v>8559646.77</v>
      </c>
      <c r="H11" s="56">
        <f t="shared" si="0"/>
        <v>11020201.129999999</v>
      </c>
      <c r="I11" s="75">
        <f t="shared" si="0"/>
        <v>9256705.259999998</v>
      </c>
      <c r="J11" s="70">
        <f>I23</f>
        <v>9410800.579999996</v>
      </c>
      <c r="K11" s="85">
        <f t="shared" si="0"/>
        <v>9005317.849999998</v>
      </c>
      <c r="L11" s="85">
        <f t="shared" si="0"/>
        <v>6953159.469999997</v>
      </c>
      <c r="M11" s="105">
        <f aca="true" t="shared" si="1" ref="M11:T11">L23</f>
        <v>9250805.249999996</v>
      </c>
      <c r="N11" s="108">
        <f t="shared" si="1"/>
        <v>6458609.429999996</v>
      </c>
      <c r="O11" s="105">
        <f t="shared" si="1"/>
        <v>8498390.219999995</v>
      </c>
      <c r="P11" s="78">
        <f t="shared" si="1"/>
        <v>13694902.789999994</v>
      </c>
      <c r="Q11" s="78">
        <f t="shared" si="1"/>
        <v>13013957.779999994</v>
      </c>
      <c r="R11" s="78">
        <f t="shared" si="1"/>
        <v>8543957.779999994</v>
      </c>
      <c r="S11" s="78">
        <f t="shared" si="1"/>
        <v>8731067.779999994</v>
      </c>
      <c r="T11" s="53">
        <f t="shared" si="1"/>
        <v>9032998.879999993</v>
      </c>
    </row>
    <row r="12" spans="1:20" ht="21" customHeight="1">
      <c r="A12" s="32"/>
      <c r="B12" s="16" t="s">
        <v>9</v>
      </c>
      <c r="C12" s="41" t="s">
        <v>1</v>
      </c>
      <c r="D12" s="24">
        <v>2528998.14</v>
      </c>
      <c r="E12" s="7">
        <v>2663828.05</v>
      </c>
      <c r="F12" s="7">
        <v>2744039.69</v>
      </c>
      <c r="G12" s="7">
        <v>3435578.29</v>
      </c>
      <c r="H12" s="57">
        <v>3461157.98</v>
      </c>
      <c r="I12" s="71">
        <v>3987288.94</v>
      </c>
      <c r="J12" s="57">
        <v>4417407.55</v>
      </c>
      <c r="K12" s="86">
        <v>4287633.16</v>
      </c>
      <c r="L12" s="86">
        <v>4927414.49</v>
      </c>
      <c r="M12" s="87">
        <v>5457374.78</v>
      </c>
      <c r="N12" s="87">
        <v>5283052.41</v>
      </c>
      <c r="O12" s="87">
        <v>6079566.55</v>
      </c>
      <c r="P12" s="66">
        <v>5979200</v>
      </c>
      <c r="Q12" s="66">
        <v>7111000</v>
      </c>
      <c r="R12" s="66">
        <f>1.01*Q12</f>
        <v>7182110</v>
      </c>
      <c r="S12" s="109">
        <f>1.01*R12</f>
        <v>7253931.1</v>
      </c>
      <c r="T12" s="110">
        <f>1.01*S12</f>
        <v>7326470.410999999</v>
      </c>
    </row>
    <row r="13" spans="1:20" ht="21" customHeight="1">
      <c r="A13" s="33"/>
      <c r="B13" s="17" t="s">
        <v>10</v>
      </c>
      <c r="C13" s="42" t="s">
        <v>2</v>
      </c>
      <c r="D13" s="25">
        <v>531064.99</v>
      </c>
      <c r="E13" s="8">
        <v>1104011.69</v>
      </c>
      <c r="F13" s="8">
        <v>564996.12</v>
      </c>
      <c r="G13" s="8">
        <v>644414.27</v>
      </c>
      <c r="H13" s="58">
        <v>465276.58</v>
      </c>
      <c r="I13" s="72">
        <v>588787</v>
      </c>
      <c r="J13" s="58">
        <v>377956.34</v>
      </c>
      <c r="K13" s="96">
        <v>564257.3</v>
      </c>
      <c r="L13" s="86">
        <v>651626.93</v>
      </c>
      <c r="M13" s="87">
        <v>756493.22</v>
      </c>
      <c r="N13" s="87">
        <v>786114.47</v>
      </c>
      <c r="O13" s="87">
        <v>968612.6</v>
      </c>
      <c r="P13" s="66">
        <v>907000</v>
      </c>
      <c r="Q13" s="66">
        <v>941000</v>
      </c>
      <c r="R13" s="66">
        <v>950000</v>
      </c>
      <c r="S13" s="109">
        <v>970000</v>
      </c>
      <c r="T13" s="110">
        <v>990000</v>
      </c>
    </row>
    <row r="14" spans="1:20" ht="21" customHeight="1">
      <c r="A14" s="33"/>
      <c r="B14" s="17" t="s">
        <v>11</v>
      </c>
      <c r="C14" s="42" t="s">
        <v>3</v>
      </c>
      <c r="D14" s="25">
        <v>0</v>
      </c>
      <c r="E14" s="8">
        <v>0</v>
      </c>
      <c r="F14" s="8">
        <v>791393</v>
      </c>
      <c r="G14" s="8">
        <v>2000</v>
      </c>
      <c r="H14" s="59">
        <v>55000</v>
      </c>
      <c r="I14" s="8">
        <v>47049</v>
      </c>
      <c r="J14" s="59">
        <v>3500</v>
      </c>
      <c r="K14" s="97">
        <v>0</v>
      </c>
      <c r="L14" s="86">
        <v>0</v>
      </c>
      <c r="M14" s="87">
        <v>265600</v>
      </c>
      <c r="N14" s="87">
        <v>1000</v>
      </c>
      <c r="O14" s="87">
        <v>2500</v>
      </c>
      <c r="P14" s="66">
        <v>0</v>
      </c>
      <c r="Q14" s="66">
        <v>0</v>
      </c>
      <c r="R14" s="66">
        <v>0</v>
      </c>
      <c r="S14" s="109">
        <v>0</v>
      </c>
      <c r="T14" s="110">
        <v>0</v>
      </c>
    </row>
    <row r="15" spans="1:20" ht="21" customHeight="1" thickBot="1">
      <c r="A15" s="34"/>
      <c r="B15" s="18" t="s">
        <v>12</v>
      </c>
      <c r="C15" s="43" t="s">
        <v>6</v>
      </c>
      <c r="D15" s="26">
        <v>2358756</v>
      </c>
      <c r="E15" s="9">
        <v>2981718.66</v>
      </c>
      <c r="F15" s="9">
        <v>7189585</v>
      </c>
      <c r="G15" s="9">
        <v>4575731.45</v>
      </c>
      <c r="H15" s="60">
        <v>13594866.17</v>
      </c>
      <c r="I15" s="9">
        <v>7942803.55</v>
      </c>
      <c r="J15" s="60">
        <v>3073680.6</v>
      </c>
      <c r="K15" s="98">
        <v>3468057.9</v>
      </c>
      <c r="L15" s="86">
        <v>2796865.38</v>
      </c>
      <c r="M15" s="87">
        <v>2780034.4</v>
      </c>
      <c r="N15" s="87">
        <v>565342.6</v>
      </c>
      <c r="O15" s="87">
        <v>3292923.09</v>
      </c>
      <c r="P15" s="66">
        <v>141854.99</v>
      </c>
      <c r="Q15" s="66">
        <v>72000</v>
      </c>
      <c r="R15" s="66">
        <f>75000+4000000</f>
        <v>4075000</v>
      </c>
      <c r="S15" s="109">
        <f>5000000+78000</f>
        <v>5078000</v>
      </c>
      <c r="T15" s="110">
        <f>40000000+81000</f>
        <v>40081000</v>
      </c>
    </row>
    <row r="16" spans="1:20" ht="21" customHeight="1" thickBot="1">
      <c r="A16" s="35" t="s">
        <v>21</v>
      </c>
      <c r="B16" s="44"/>
      <c r="C16" s="45" t="s">
        <v>17</v>
      </c>
      <c r="D16" s="27">
        <f aca="true" t="shared" si="2" ref="D16:P16">SUM(D12:D15)</f>
        <v>5418819.13</v>
      </c>
      <c r="E16" s="10">
        <f t="shared" si="2"/>
        <v>6749558.4</v>
      </c>
      <c r="F16" s="10">
        <f t="shared" si="2"/>
        <v>11290013.81</v>
      </c>
      <c r="G16" s="10">
        <f t="shared" si="2"/>
        <v>8657724.01</v>
      </c>
      <c r="H16" s="61">
        <f t="shared" si="2"/>
        <v>17576300.73</v>
      </c>
      <c r="I16" s="61">
        <f>SUM(I12:I15)</f>
        <v>12565928.489999998</v>
      </c>
      <c r="J16" s="61">
        <f>SUM(J12:J15)</f>
        <v>7872544.49</v>
      </c>
      <c r="K16" s="99">
        <f>SUM(K12:K15)</f>
        <v>8319948.359999999</v>
      </c>
      <c r="L16" s="88">
        <f t="shared" si="2"/>
        <v>8375906.8</v>
      </c>
      <c r="M16" s="88">
        <f t="shared" si="2"/>
        <v>9259502.4</v>
      </c>
      <c r="N16" s="10">
        <f t="shared" si="2"/>
        <v>6635509.4799999995</v>
      </c>
      <c r="O16" s="10">
        <f t="shared" si="2"/>
        <v>10343602.239999998</v>
      </c>
      <c r="P16" s="79">
        <f t="shared" si="2"/>
        <v>7028054.99</v>
      </c>
      <c r="Q16" s="79">
        <f>SUM(Q12:Q15)</f>
        <v>8124000</v>
      </c>
      <c r="R16" s="79">
        <f>SUM(R12:R15)</f>
        <v>12207110</v>
      </c>
      <c r="S16" s="79">
        <f>SUM(S12:S15)</f>
        <v>13301931.1</v>
      </c>
      <c r="T16" s="111">
        <f>SUM(T12:T15)</f>
        <v>48397470.411</v>
      </c>
    </row>
    <row r="17" spans="1:24" ht="21" customHeight="1">
      <c r="A17" s="36"/>
      <c r="B17" s="16" t="s">
        <v>13</v>
      </c>
      <c r="C17" s="41" t="s">
        <v>4</v>
      </c>
      <c r="D17" s="25">
        <v>4405001.98</v>
      </c>
      <c r="E17" s="7">
        <v>2614376.75</v>
      </c>
      <c r="F17" s="7">
        <v>3701077.9</v>
      </c>
      <c r="G17" s="7">
        <v>3814392.69</v>
      </c>
      <c r="H17" s="57">
        <v>3705809.05</v>
      </c>
      <c r="I17" s="71">
        <v>3710985.32</v>
      </c>
      <c r="J17" s="57">
        <f>4595144.12-2100000</f>
        <v>2495144.12</v>
      </c>
      <c r="K17" s="86">
        <v>5861275.74</v>
      </c>
      <c r="L17" s="86">
        <v>5995134.02</v>
      </c>
      <c r="M17" s="87">
        <v>11898698.22</v>
      </c>
      <c r="N17" s="87">
        <f>7072753.85-2800000</f>
        <v>4272753.85</v>
      </c>
      <c r="O17" s="87">
        <v>5058268.67</v>
      </c>
      <c r="P17" s="66">
        <v>6782000</v>
      </c>
      <c r="Q17" s="66">
        <v>7604000</v>
      </c>
      <c r="R17" s="66">
        <v>7700000</v>
      </c>
      <c r="S17" s="109">
        <v>7700000</v>
      </c>
      <c r="T17" s="110">
        <v>7700000</v>
      </c>
      <c r="X17" s="65"/>
    </row>
    <row r="18" spans="1:20" ht="21" customHeight="1" thickBot="1">
      <c r="A18" s="37"/>
      <c r="B18" s="18" t="s">
        <v>14</v>
      </c>
      <c r="C18" s="43" t="s">
        <v>5</v>
      </c>
      <c r="D18" s="26">
        <v>1978926.64</v>
      </c>
      <c r="E18" s="9">
        <v>1992181.1</v>
      </c>
      <c r="F18" s="9">
        <v>8413092.67</v>
      </c>
      <c r="G18" s="9">
        <v>2382776.96</v>
      </c>
      <c r="H18" s="62">
        <v>15633987.55</v>
      </c>
      <c r="I18" s="73">
        <v>9020847.85</v>
      </c>
      <c r="J18" s="62">
        <v>5462883.1</v>
      </c>
      <c r="K18" s="89">
        <v>4510831</v>
      </c>
      <c r="L18" s="89">
        <v>83127</v>
      </c>
      <c r="M18" s="87">
        <v>153000</v>
      </c>
      <c r="N18" s="87">
        <v>322974.84</v>
      </c>
      <c r="O18" s="87">
        <v>88821</v>
      </c>
      <c r="P18" s="66">
        <v>927000</v>
      </c>
      <c r="Q18" s="66">
        <v>4990000</v>
      </c>
      <c r="R18" s="66">
        <f>4000000+120000+200000</f>
        <v>4320000</v>
      </c>
      <c r="S18" s="109">
        <f>300000+5000000</f>
        <v>5300000</v>
      </c>
      <c r="T18" s="110">
        <f>45000000+800000</f>
        <v>45800000</v>
      </c>
    </row>
    <row r="19" spans="1:20" ht="21" customHeight="1" thickBot="1">
      <c r="A19" s="35" t="s">
        <v>22</v>
      </c>
      <c r="B19" s="44"/>
      <c r="C19" s="45" t="s">
        <v>18</v>
      </c>
      <c r="D19" s="27">
        <f aca="true" t="shared" si="3" ref="D19:P19">SUM(D17:D18)</f>
        <v>6383928.62</v>
      </c>
      <c r="E19" s="10">
        <f t="shared" si="3"/>
        <v>4606557.85</v>
      </c>
      <c r="F19" s="10">
        <f t="shared" si="3"/>
        <v>12114170.57</v>
      </c>
      <c r="G19" s="10">
        <f t="shared" si="3"/>
        <v>6197169.65</v>
      </c>
      <c r="H19" s="61">
        <f t="shared" si="3"/>
        <v>19339796.6</v>
      </c>
      <c r="I19" s="61">
        <f>SUM(I17:I18)</f>
        <v>12731833.17</v>
      </c>
      <c r="J19" s="61">
        <f>SUM(J17:J18)</f>
        <v>7958027.22</v>
      </c>
      <c r="K19" s="99">
        <f t="shared" si="3"/>
        <v>10372106.74</v>
      </c>
      <c r="L19" s="88">
        <f t="shared" si="3"/>
        <v>6078261.02</v>
      </c>
      <c r="M19" s="88">
        <f t="shared" si="3"/>
        <v>12051698.22</v>
      </c>
      <c r="N19" s="10">
        <f t="shared" si="3"/>
        <v>4595728.6899999995</v>
      </c>
      <c r="O19" s="10">
        <f t="shared" si="3"/>
        <v>5147089.67</v>
      </c>
      <c r="P19" s="79">
        <f t="shared" si="3"/>
        <v>7709000</v>
      </c>
      <c r="Q19" s="79">
        <f>SUM(Q17:Q18)</f>
        <v>12594000</v>
      </c>
      <c r="R19" s="79">
        <f>SUM(R17:R18)</f>
        <v>12020000</v>
      </c>
      <c r="S19" s="79">
        <f>SUM(S17:S18)</f>
        <v>13000000</v>
      </c>
      <c r="T19" s="111">
        <f>SUM(T17:T18)</f>
        <v>53500000</v>
      </c>
    </row>
    <row r="20" spans="1:20" ht="21" customHeight="1">
      <c r="A20" s="38" t="s">
        <v>23</v>
      </c>
      <c r="B20" s="46" t="s">
        <v>15</v>
      </c>
      <c r="C20" s="47" t="s">
        <v>19</v>
      </c>
      <c r="D20" s="28">
        <v>0</v>
      </c>
      <c r="E20" s="11">
        <v>0</v>
      </c>
      <c r="F20" s="11">
        <v>0</v>
      </c>
      <c r="G20" s="11">
        <v>0</v>
      </c>
      <c r="H20" s="63">
        <v>0</v>
      </c>
      <c r="I20" s="11">
        <v>320000</v>
      </c>
      <c r="J20" s="68">
        <v>-320000</v>
      </c>
      <c r="K20" s="90">
        <v>0</v>
      </c>
      <c r="L20" s="90">
        <v>0</v>
      </c>
      <c r="M20" s="90">
        <v>0</v>
      </c>
      <c r="N20" s="106">
        <v>0</v>
      </c>
      <c r="O20" s="106">
        <v>0</v>
      </c>
      <c r="P20" s="80">
        <v>0</v>
      </c>
      <c r="Q20" s="55">
        <v>0</v>
      </c>
      <c r="R20" s="80">
        <v>0</v>
      </c>
      <c r="S20" s="55">
        <v>0</v>
      </c>
      <c r="T20" s="19">
        <v>0</v>
      </c>
    </row>
    <row r="21" spans="1:20" ht="21" customHeight="1" thickBot="1">
      <c r="A21" s="39" t="s">
        <v>24</v>
      </c>
      <c r="B21" s="48" t="s">
        <v>15</v>
      </c>
      <c r="C21" s="49" t="s">
        <v>31</v>
      </c>
      <c r="D21" s="29">
        <v>0</v>
      </c>
      <c r="E21" s="12">
        <v>0</v>
      </c>
      <c r="F21" s="12">
        <v>0</v>
      </c>
      <c r="G21" s="12">
        <v>0</v>
      </c>
      <c r="H21" s="64">
        <v>0</v>
      </c>
      <c r="I21" s="74">
        <v>0</v>
      </c>
      <c r="J21" s="64">
        <v>0</v>
      </c>
      <c r="K21" s="91">
        <v>0</v>
      </c>
      <c r="L21" s="91">
        <v>0</v>
      </c>
      <c r="M21" s="91">
        <v>0</v>
      </c>
      <c r="N21" s="107">
        <v>0</v>
      </c>
      <c r="O21" s="107">
        <v>0</v>
      </c>
      <c r="P21" s="81">
        <v>0</v>
      </c>
      <c r="Q21" s="20">
        <v>0</v>
      </c>
      <c r="R21" s="81">
        <v>0</v>
      </c>
      <c r="S21" s="20">
        <v>0</v>
      </c>
      <c r="T21" s="54">
        <v>0</v>
      </c>
    </row>
    <row r="22" spans="1:20" ht="21" customHeight="1" thickBot="1">
      <c r="A22" s="14" t="s">
        <v>25</v>
      </c>
      <c r="B22" s="50" t="s">
        <v>29</v>
      </c>
      <c r="C22" s="51" t="s">
        <v>27</v>
      </c>
      <c r="D22" s="30">
        <f aca="true" t="shared" si="4" ref="D22:P22">D16-D19+D20-D21</f>
        <v>-965109.4900000002</v>
      </c>
      <c r="E22" s="13">
        <f t="shared" si="4"/>
        <v>2143000.5500000007</v>
      </c>
      <c r="F22" s="13">
        <f t="shared" si="4"/>
        <v>-824156.7599999998</v>
      </c>
      <c r="G22" s="13">
        <f t="shared" si="4"/>
        <v>2460554.3599999994</v>
      </c>
      <c r="H22" s="69">
        <f t="shared" si="4"/>
        <v>-1763495.870000001</v>
      </c>
      <c r="I22" s="69">
        <f>I16-I19+I20-I21</f>
        <v>154095.31999999844</v>
      </c>
      <c r="J22" s="69">
        <f>J16-J19+J20-J21</f>
        <v>-405482.7299999995</v>
      </c>
      <c r="K22" s="100">
        <f>K16-K19+K20-K21</f>
        <v>-2052158.3800000008</v>
      </c>
      <c r="L22" s="92">
        <f t="shared" si="4"/>
        <v>2297645.7800000003</v>
      </c>
      <c r="M22" s="92">
        <f t="shared" si="4"/>
        <v>-2792195.8200000003</v>
      </c>
      <c r="N22" s="13">
        <f t="shared" si="4"/>
        <v>2039780.79</v>
      </c>
      <c r="O22" s="13">
        <f t="shared" si="4"/>
        <v>5196512.569999998</v>
      </c>
      <c r="P22" s="82">
        <f t="shared" si="4"/>
        <v>-680945.0099999998</v>
      </c>
      <c r="Q22" s="82">
        <f>Q16-Q19+Q20-Q21</f>
        <v>-4470000</v>
      </c>
      <c r="R22" s="82">
        <f>R16-R19+R20-R21</f>
        <v>187110</v>
      </c>
      <c r="S22" s="82">
        <f>S16-S19+S20-S21</f>
        <v>301931.0999999996</v>
      </c>
      <c r="T22" s="21">
        <f>T16-T19+T20-T21</f>
        <v>-5102529.589000002</v>
      </c>
    </row>
    <row r="23" spans="1:20" ht="21" customHeight="1" thickBot="1">
      <c r="A23" s="14" t="s">
        <v>26</v>
      </c>
      <c r="B23" s="50" t="s">
        <v>30</v>
      </c>
      <c r="C23" s="51" t="s">
        <v>28</v>
      </c>
      <c r="D23" s="30">
        <f aca="true" t="shared" si="5" ref="D23:P23">D11+D22</f>
        <v>7291073.9799999995</v>
      </c>
      <c r="E23" s="13">
        <f t="shared" si="5"/>
        <v>9383803.530000001</v>
      </c>
      <c r="F23" s="13">
        <f t="shared" si="5"/>
        <v>8559646.77</v>
      </c>
      <c r="G23" s="13">
        <f t="shared" si="5"/>
        <v>11020201.129999999</v>
      </c>
      <c r="H23" s="69">
        <f t="shared" si="5"/>
        <v>9256705.259999998</v>
      </c>
      <c r="I23" s="69">
        <f>I11+I22</f>
        <v>9410800.579999996</v>
      </c>
      <c r="J23" s="69">
        <f>J11+J22</f>
        <v>9005317.849999998</v>
      </c>
      <c r="K23" s="100">
        <f>K11+K22</f>
        <v>6953159.469999997</v>
      </c>
      <c r="L23" s="92">
        <f t="shared" si="5"/>
        <v>9250805.249999996</v>
      </c>
      <c r="M23" s="92">
        <f t="shared" si="5"/>
        <v>6458609.429999996</v>
      </c>
      <c r="N23" s="13">
        <f t="shared" si="5"/>
        <v>8498390.219999995</v>
      </c>
      <c r="O23" s="13">
        <f t="shared" si="5"/>
        <v>13694902.789999994</v>
      </c>
      <c r="P23" s="82">
        <f t="shared" si="5"/>
        <v>13013957.779999994</v>
      </c>
      <c r="Q23" s="82">
        <f>Q11+Q22</f>
        <v>8543957.779999994</v>
      </c>
      <c r="R23" s="82">
        <f>R11+R22</f>
        <v>8731067.779999994</v>
      </c>
      <c r="S23" s="82">
        <f>S11+S22</f>
        <v>9032998.879999993</v>
      </c>
      <c r="T23" s="21">
        <f>T11+T22</f>
        <v>3930469.290999992</v>
      </c>
    </row>
    <row r="25" ht="15">
      <c r="A25" s="76" t="s">
        <v>48</v>
      </c>
    </row>
    <row r="26" ht="15">
      <c r="A26" s="76"/>
    </row>
    <row r="27" ht="15">
      <c r="A27" s="76" t="s">
        <v>50</v>
      </c>
    </row>
    <row r="28" ht="15">
      <c r="A28" s="77"/>
    </row>
    <row r="29" ht="15">
      <c r="A29" s="76" t="s">
        <v>51</v>
      </c>
    </row>
    <row r="30" ht="15">
      <c r="A30" s="77" t="s">
        <v>39</v>
      </c>
    </row>
  </sheetData>
  <sheetProtection/>
  <mergeCells count="6">
    <mergeCell ref="A2:T2"/>
    <mergeCell ref="A4:T4"/>
    <mergeCell ref="A5:T5"/>
    <mergeCell ref="D9:T9"/>
    <mergeCell ref="A9:A10"/>
    <mergeCell ref="B9:C10"/>
  </mergeCells>
  <printOptions horizontalCentered="1"/>
  <pageMargins left="0.07874015748031496" right="0.07874015748031496" top="0.7874015748031497" bottom="0.1968503937007874" header="0.5118110236220472" footer="0.5118110236220472"/>
  <pageSetup fitToHeight="1" fitToWidth="1" horizontalDpi="600" verticalDpi="600" orientation="landscape" paperSize="9" scale="76" r:id="rId3"/>
  <ignoredErrors>
    <ignoredError sqref="D16:E1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Petřinová</dc:creator>
  <cp:keywords/>
  <dc:description/>
  <cp:lastModifiedBy>PAVLA</cp:lastModifiedBy>
  <cp:lastPrinted>2018-01-02T10:21:17Z</cp:lastPrinted>
  <dcterms:created xsi:type="dcterms:W3CDTF">2009-12-01T12:23:00Z</dcterms:created>
  <dcterms:modified xsi:type="dcterms:W3CDTF">2022-12-15T09:37:16Z</dcterms:modified>
  <cp:category/>
  <cp:version/>
  <cp:contentType/>
  <cp:contentStatus/>
</cp:coreProperties>
</file>